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DINI LIBERA" sheetId="1" r:id="rId1"/>
    <sheet name="Sociale" sheetId="2" r:id="rId2"/>
    <sheet name="Trofeo DINI" sheetId="3" r:id="rId3"/>
  </sheets>
  <definedNames>
    <definedName name="_xlnm.Print_Area" localSheetId="0">'DINI LIBERA'!$A$1:$S$15</definedName>
    <definedName name="_xlnm.Print_Area" localSheetId="1">'Sociale'!$A$1:$H$47</definedName>
    <definedName name="_xlnm.Print_Area" localSheetId="2">'Trofeo DINI'!$A$1:$K$22</definedName>
  </definedNames>
  <calcPr fullCalcOnLoad="1"/>
</workbook>
</file>

<file path=xl/sharedStrings.xml><?xml version="1.0" encoding="utf-8"?>
<sst xmlns="http://schemas.openxmlformats.org/spreadsheetml/2006/main" count="198" uniqueCount="102">
  <si>
    <t>Nome</t>
  </si>
  <si>
    <t>Cognome</t>
  </si>
  <si>
    <t>Circolo</t>
  </si>
  <si>
    <t>N. velico</t>
  </si>
  <si>
    <t>1a P.</t>
  </si>
  <si>
    <t>2a P.</t>
  </si>
  <si>
    <t xml:space="preserve">punti </t>
  </si>
  <si>
    <t>classifica</t>
  </si>
  <si>
    <t>Francesco</t>
  </si>
  <si>
    <t>SORIA</t>
  </si>
  <si>
    <t>CDM</t>
  </si>
  <si>
    <t>Federico</t>
  </si>
  <si>
    <t>Giada</t>
  </si>
  <si>
    <t>CARION</t>
  </si>
  <si>
    <t>Baldomatteo</t>
  </si>
  <si>
    <t>CALCARA</t>
  </si>
  <si>
    <t>DSQ</t>
  </si>
  <si>
    <t>Giulia</t>
  </si>
  <si>
    <t>Timoniere</t>
  </si>
  <si>
    <t>Prodiere</t>
  </si>
  <si>
    <t>CROLLALANZA</t>
  </si>
  <si>
    <t>Ginevra</t>
  </si>
  <si>
    <t>La Guardiola</t>
  </si>
  <si>
    <t>MICHI</t>
  </si>
  <si>
    <t>4836X</t>
  </si>
  <si>
    <t>MATTERA</t>
  </si>
  <si>
    <t>3a P.</t>
  </si>
  <si>
    <t>4a P.</t>
  </si>
  <si>
    <t>DNS</t>
  </si>
  <si>
    <t>Barca</t>
  </si>
  <si>
    <r>
      <t xml:space="preserve">Classe: </t>
    </r>
    <r>
      <rPr>
        <b/>
        <sz val="12"/>
        <rFont val="Times New Roman"/>
        <family val="1"/>
      </rPr>
      <t>LIBERA</t>
    </r>
  </si>
  <si>
    <t>temp 1pro</t>
  </si>
  <si>
    <t>TR</t>
  </si>
  <si>
    <t>TC</t>
  </si>
  <si>
    <t>Laser STD</t>
  </si>
  <si>
    <t>Laser 4.7</t>
  </si>
  <si>
    <t>Classe: OPTIMIST - AGONISTI</t>
  </si>
  <si>
    <t>Classe: OPTIMIST - PREAGONISTI</t>
  </si>
  <si>
    <t>Laser Radial</t>
  </si>
  <si>
    <t>Sgherri</t>
  </si>
  <si>
    <t>Ulivelli</t>
  </si>
  <si>
    <t>Segnini</t>
  </si>
  <si>
    <t>Cabras</t>
  </si>
  <si>
    <t>Peria</t>
  </si>
  <si>
    <t>SN</t>
  </si>
  <si>
    <t>Cadamuro</t>
  </si>
  <si>
    <t>Adler</t>
  </si>
  <si>
    <t>Bedini</t>
  </si>
  <si>
    <t>CV Conegliano</t>
  </si>
  <si>
    <t>Filippo</t>
  </si>
  <si>
    <t>BALDETTI</t>
  </si>
  <si>
    <t>Amedeo</t>
  </si>
  <si>
    <t>SALVI</t>
  </si>
  <si>
    <t>Samuele</t>
  </si>
  <si>
    <t>SPINETTI</t>
  </si>
  <si>
    <t>Andrea</t>
  </si>
  <si>
    <t>Segnini M.</t>
  </si>
  <si>
    <t>Pertici P.</t>
  </si>
  <si>
    <t>Tacchella L.</t>
  </si>
  <si>
    <t>Calisi F.</t>
  </si>
  <si>
    <t>Scuri M.</t>
  </si>
  <si>
    <t>Alati G.</t>
  </si>
  <si>
    <t>Ciummei Y.</t>
  </si>
  <si>
    <t>Cimadori E. M.</t>
  </si>
  <si>
    <t>Canova I.</t>
  </si>
  <si>
    <t>Calisi D.</t>
  </si>
  <si>
    <t>Michi C.</t>
  </si>
  <si>
    <t>Ciummei E.</t>
  </si>
  <si>
    <t>Vitiello</t>
  </si>
  <si>
    <t>Galli F.</t>
  </si>
  <si>
    <t>Zorzoli M.</t>
  </si>
  <si>
    <t>L'Equipe</t>
  </si>
  <si>
    <t>Muti L.</t>
  </si>
  <si>
    <t>Incatasciato D.</t>
  </si>
  <si>
    <t>CLUB DEL MARE Associzione Sportiva Dilettantistica</t>
  </si>
  <si>
    <t>CAMPIONATO SOCIALE 2005</t>
  </si>
  <si>
    <t>Marina di Campo - 6 agosto 2005</t>
  </si>
  <si>
    <t>Cocchia</t>
  </si>
  <si>
    <t>Marina di Campo - 6/7 agosto 2005</t>
  </si>
  <si>
    <t>Trofeo Almiro Dini</t>
  </si>
  <si>
    <t>Classe</t>
  </si>
  <si>
    <t>Laser Standard</t>
  </si>
  <si>
    <t>Optimist Preagonisti</t>
  </si>
  <si>
    <t>Optimist Agonisti</t>
  </si>
  <si>
    <t>CVE</t>
  </si>
  <si>
    <t>CVMM</t>
  </si>
  <si>
    <t>CVC</t>
  </si>
  <si>
    <t>CVPA</t>
  </si>
  <si>
    <t>AVB</t>
  </si>
  <si>
    <t>ANS</t>
  </si>
  <si>
    <t>CNL</t>
  </si>
  <si>
    <t>LNI Mi</t>
  </si>
  <si>
    <t>7+5+3</t>
  </si>
  <si>
    <t>5+3</t>
  </si>
  <si>
    <t>3+1</t>
  </si>
  <si>
    <t>2+1</t>
  </si>
  <si>
    <t>7+3</t>
  </si>
  <si>
    <t>Totale punti anno 2005</t>
  </si>
  <si>
    <t>Punti anno 2004</t>
  </si>
  <si>
    <t>Totale GENERALE</t>
  </si>
  <si>
    <t>CLASSIFICA 2005</t>
  </si>
  <si>
    <t>Trofeo Almiro Dini - Regata di S. Gaetano - Campionato Elbano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</si>
</sst>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Times New Roman"/>
      <family val="1"/>
    </font>
    <font>
      <b/>
      <sz val="18"/>
      <color indexed="18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1" fontId="1" fillId="0" borderId="0" xfId="18" applyFont="1" applyAlignment="1">
      <alignment/>
    </xf>
    <xf numFmtId="41" fontId="2" fillId="0" borderId="1" xfId="18" applyFont="1" applyBorder="1" applyAlignment="1">
      <alignment horizontal="center"/>
    </xf>
    <xf numFmtId="41" fontId="1" fillId="0" borderId="1" xfId="18" applyFont="1" applyBorder="1" applyAlignment="1">
      <alignment/>
    </xf>
    <xf numFmtId="41" fontId="0" fillId="0" borderId="0" xfId="18" applyAlignment="1">
      <alignment/>
    </xf>
    <xf numFmtId="41" fontId="2" fillId="0" borderId="1" xfId="18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41" fontId="0" fillId="0" borderId="0" xfId="18" applyAlignment="1">
      <alignment/>
    </xf>
    <xf numFmtId="0" fontId="9" fillId="0" borderId="0" xfId="0" applyFont="1" applyAlignment="1">
      <alignment/>
    </xf>
    <xf numFmtId="0" fontId="2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workbookViewId="0" topLeftCell="A1">
      <selection activeCell="F18" sqref="F18"/>
    </sheetView>
  </sheetViews>
  <sheetFormatPr defaultColWidth="9.140625" defaultRowHeight="12.75"/>
  <cols>
    <col min="1" max="1" width="11.57421875" style="0" bestFit="1" customWidth="1"/>
    <col min="2" max="2" width="10.28125" style="0" bestFit="1" customWidth="1"/>
    <col min="3" max="3" width="15.28125" style="0" bestFit="1" customWidth="1"/>
    <col min="4" max="4" width="21.00390625" style="0" bestFit="1" customWidth="1"/>
    <col min="5" max="5" width="12.7109375" style="0" customWidth="1"/>
    <col min="6" max="6" width="6.00390625" style="13" bestFit="1" customWidth="1"/>
    <col min="7" max="7" width="6.7109375" style="13" bestFit="1" customWidth="1"/>
    <col min="8" max="8" width="4.8515625" style="0" bestFit="1" customWidth="1"/>
    <col min="9" max="10" width="6.00390625" style="13" customWidth="1"/>
    <col min="11" max="11" width="4.8515625" style="0" customWidth="1"/>
    <col min="12" max="13" width="3.421875" style="0" hidden="1" customWidth="1"/>
    <col min="14" max="14" width="4.8515625" style="0" hidden="1" customWidth="1"/>
    <col min="15" max="16" width="3.421875" style="0" hidden="1" customWidth="1"/>
    <col min="17" max="17" width="4.8515625" style="0" hidden="1" customWidth="1"/>
    <col min="18" max="18" width="7.00390625" style="0" bestFit="1" customWidth="1"/>
    <col min="19" max="19" width="8.421875" style="0" bestFit="1" customWidth="1"/>
  </cols>
  <sheetData>
    <row r="1" spans="1:19" ht="15.75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6:10" ht="12.75">
      <c r="F2"/>
      <c r="G2"/>
      <c r="I2"/>
      <c r="J2"/>
    </row>
    <row r="3" spans="1:19" ht="23.25" customHeight="1">
      <c r="A3" s="26" t="s">
        <v>101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.75">
      <c r="A4" s="25" t="s">
        <v>78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6:10" ht="12.75">
      <c r="F5"/>
      <c r="G5"/>
      <c r="I5"/>
      <c r="J5"/>
    </row>
    <row r="6" spans="6:10" ht="13.5" thickBot="1">
      <c r="F6"/>
      <c r="G6"/>
      <c r="I6"/>
      <c r="J6"/>
    </row>
    <row r="7" spans="1:19" ht="16.5" thickBot="1">
      <c r="A7" s="22" t="s">
        <v>30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</row>
    <row r="8" spans="1:19" ht="12.75">
      <c r="A8" s="3"/>
      <c r="B8" s="3"/>
      <c r="C8" s="3"/>
      <c r="D8" s="3"/>
      <c r="E8" s="3"/>
      <c r="F8" s="10"/>
      <c r="G8" s="10"/>
      <c r="H8" s="3"/>
      <c r="I8" s="10"/>
      <c r="J8" s="10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7" t="s">
        <v>3</v>
      </c>
      <c r="B9" s="7" t="s">
        <v>29</v>
      </c>
      <c r="C9" s="7" t="s">
        <v>18</v>
      </c>
      <c r="D9" s="7" t="s">
        <v>19</v>
      </c>
      <c r="E9" s="7" t="s">
        <v>2</v>
      </c>
      <c r="F9" s="11" t="s">
        <v>32</v>
      </c>
      <c r="G9" s="11" t="s">
        <v>33</v>
      </c>
      <c r="H9" s="8" t="s">
        <v>4</v>
      </c>
      <c r="I9" s="14" t="s">
        <v>32</v>
      </c>
      <c r="J9" s="14" t="s">
        <v>33</v>
      </c>
      <c r="K9" s="8" t="s">
        <v>5</v>
      </c>
      <c r="L9" s="8" t="s">
        <v>32</v>
      </c>
      <c r="M9" s="8" t="s">
        <v>33</v>
      </c>
      <c r="N9" s="8" t="s">
        <v>26</v>
      </c>
      <c r="O9" s="8" t="s">
        <v>32</v>
      </c>
      <c r="P9" s="8" t="s">
        <v>33</v>
      </c>
      <c r="Q9" s="8" t="s">
        <v>27</v>
      </c>
      <c r="R9" s="8" t="s">
        <v>6</v>
      </c>
      <c r="S9" s="8" t="s">
        <v>7</v>
      </c>
    </row>
    <row r="10" spans="1:21" ht="15.75">
      <c r="A10" s="9">
        <v>426</v>
      </c>
      <c r="B10" s="9">
        <v>470</v>
      </c>
      <c r="C10" s="5" t="s">
        <v>39</v>
      </c>
      <c r="D10" s="5" t="s">
        <v>40</v>
      </c>
      <c r="E10" s="5" t="s">
        <v>10</v>
      </c>
      <c r="F10" s="12">
        <f>(60+10)*60+47</f>
        <v>4247</v>
      </c>
      <c r="G10" s="12">
        <f>F10*U10</f>
        <v>3525.0099999999998</v>
      </c>
      <c r="H10" s="15">
        <v>1</v>
      </c>
      <c r="I10" s="12">
        <f>35*60+50</f>
        <v>2150</v>
      </c>
      <c r="J10" s="12">
        <f aca="true" t="shared" si="0" ref="J10:J15">I10*U10</f>
        <v>1784.5</v>
      </c>
      <c r="K10" s="15">
        <v>2</v>
      </c>
      <c r="L10" s="5"/>
      <c r="M10" s="5"/>
      <c r="N10" s="15"/>
      <c r="O10" s="5"/>
      <c r="P10" s="5"/>
      <c r="Q10" s="15"/>
      <c r="R10" s="15">
        <f aca="true" t="shared" si="1" ref="R10:R15">+Q10+N10+K10+H10</f>
        <v>3</v>
      </c>
      <c r="S10" s="6">
        <v>1</v>
      </c>
      <c r="U10">
        <v>0.83</v>
      </c>
    </row>
    <row r="11" spans="1:21" ht="15.75">
      <c r="A11" s="9">
        <v>3811</v>
      </c>
      <c r="B11" s="9">
        <v>470</v>
      </c>
      <c r="C11" s="5" t="s">
        <v>41</v>
      </c>
      <c r="D11" s="5" t="s">
        <v>42</v>
      </c>
      <c r="E11" s="5" t="s">
        <v>10</v>
      </c>
      <c r="F11" s="12">
        <f>(60+11)*60+26</f>
        <v>4286</v>
      </c>
      <c r="G11" s="12">
        <f>F11*U11</f>
        <v>3557.3799999999997</v>
      </c>
      <c r="H11" s="15">
        <v>2</v>
      </c>
      <c r="I11" s="12">
        <f>36*60+8</f>
        <v>2168</v>
      </c>
      <c r="J11" s="12">
        <f t="shared" si="0"/>
        <v>1799.4399999999998</v>
      </c>
      <c r="K11" s="15">
        <v>3</v>
      </c>
      <c r="L11" s="5"/>
      <c r="M11" s="5"/>
      <c r="N11" s="15"/>
      <c r="O11" s="5"/>
      <c r="P11" s="5"/>
      <c r="Q11" s="15"/>
      <c r="R11" s="15">
        <f t="shared" si="1"/>
        <v>5</v>
      </c>
      <c r="S11" s="6">
        <v>2</v>
      </c>
      <c r="U11">
        <v>0.83</v>
      </c>
    </row>
    <row r="12" spans="1:21" ht="15.75">
      <c r="A12" s="4">
        <v>2171</v>
      </c>
      <c r="B12" s="4">
        <v>470</v>
      </c>
      <c r="C12" s="5" t="s">
        <v>40</v>
      </c>
      <c r="D12" s="5" t="s">
        <v>43</v>
      </c>
      <c r="E12" s="5" t="s">
        <v>10</v>
      </c>
      <c r="F12" s="12">
        <f>(60+12)*60+50</f>
        <v>4370</v>
      </c>
      <c r="G12" s="12">
        <f>F12*U12</f>
        <v>3627.1</v>
      </c>
      <c r="H12" s="15">
        <v>3</v>
      </c>
      <c r="I12" s="12">
        <f>36*60+42</f>
        <v>2202</v>
      </c>
      <c r="J12" s="12">
        <f t="shared" si="0"/>
        <v>1827.6599999999999</v>
      </c>
      <c r="K12" s="15">
        <v>4</v>
      </c>
      <c r="L12" s="5"/>
      <c r="M12" s="5"/>
      <c r="N12" s="15"/>
      <c r="O12" s="5"/>
      <c r="P12" s="5"/>
      <c r="Q12" s="15"/>
      <c r="R12" s="15">
        <f t="shared" si="1"/>
        <v>7</v>
      </c>
      <c r="S12" s="6">
        <v>3</v>
      </c>
      <c r="U12">
        <v>0.83</v>
      </c>
    </row>
    <row r="13" spans="1:21" ht="15.75">
      <c r="A13" s="9">
        <v>48073</v>
      </c>
      <c r="B13" s="9">
        <v>420</v>
      </c>
      <c r="C13" s="16" t="s">
        <v>77</v>
      </c>
      <c r="D13" s="5"/>
      <c r="E13" s="5" t="s">
        <v>10</v>
      </c>
      <c r="F13" s="12" t="s">
        <v>28</v>
      </c>
      <c r="G13" s="12" t="s">
        <v>28</v>
      </c>
      <c r="H13" s="15">
        <v>7</v>
      </c>
      <c r="I13" s="12">
        <f>38*60+17</f>
        <v>2297</v>
      </c>
      <c r="J13" s="12">
        <f t="shared" si="0"/>
        <v>1768.69</v>
      </c>
      <c r="K13" s="15">
        <v>1</v>
      </c>
      <c r="L13" s="5"/>
      <c r="M13" s="5"/>
      <c r="N13" s="15"/>
      <c r="O13" s="5"/>
      <c r="P13" s="5"/>
      <c r="Q13" s="15"/>
      <c r="R13" s="15">
        <f t="shared" si="1"/>
        <v>8</v>
      </c>
      <c r="S13" s="6">
        <v>4</v>
      </c>
      <c r="U13">
        <v>0.77</v>
      </c>
    </row>
    <row r="14" spans="1:21" ht="15.75">
      <c r="A14" s="4" t="s">
        <v>44</v>
      </c>
      <c r="B14" s="9">
        <v>420</v>
      </c>
      <c r="C14" s="5" t="s">
        <v>45</v>
      </c>
      <c r="D14" s="5" t="s">
        <v>45</v>
      </c>
      <c r="E14" s="5" t="s">
        <v>48</v>
      </c>
      <c r="F14" s="12">
        <f>(60+22)*60+5</f>
        <v>4925</v>
      </c>
      <c r="G14" s="12">
        <f>F14*U14</f>
        <v>3792.25</v>
      </c>
      <c r="H14" s="15">
        <v>4</v>
      </c>
      <c r="I14" s="12">
        <f>42*60+19</f>
        <v>2539</v>
      </c>
      <c r="J14" s="12">
        <f t="shared" si="0"/>
        <v>1955.03</v>
      </c>
      <c r="K14" s="15">
        <v>5</v>
      </c>
      <c r="L14" s="5"/>
      <c r="M14" s="5"/>
      <c r="N14" s="15"/>
      <c r="O14" s="5"/>
      <c r="P14" s="5"/>
      <c r="Q14" s="15"/>
      <c r="R14" s="15">
        <f t="shared" si="1"/>
        <v>9</v>
      </c>
      <c r="S14" s="6">
        <v>5</v>
      </c>
      <c r="U14">
        <v>0.77</v>
      </c>
    </row>
    <row r="15" spans="1:21" ht="15.75">
      <c r="A15" s="9">
        <v>47048</v>
      </c>
      <c r="B15" s="9">
        <v>420</v>
      </c>
      <c r="C15" s="16" t="s">
        <v>46</v>
      </c>
      <c r="D15" s="5" t="s">
        <v>47</v>
      </c>
      <c r="E15" s="5" t="s">
        <v>22</v>
      </c>
      <c r="F15" s="12">
        <f>(60+23)*60+29</f>
        <v>5009</v>
      </c>
      <c r="G15" s="12">
        <f>F15*U15</f>
        <v>3856.9300000000003</v>
      </c>
      <c r="H15" s="15">
        <v>5</v>
      </c>
      <c r="I15" s="12">
        <f>42*60+41</f>
        <v>2561</v>
      </c>
      <c r="J15" s="12">
        <f t="shared" si="0"/>
        <v>1971.97</v>
      </c>
      <c r="K15" s="15">
        <v>6</v>
      </c>
      <c r="L15" s="5"/>
      <c r="M15" s="5"/>
      <c r="N15" s="15"/>
      <c r="O15" s="5"/>
      <c r="P15" s="5"/>
      <c r="Q15" s="15"/>
      <c r="R15" s="15">
        <f t="shared" si="1"/>
        <v>11</v>
      </c>
      <c r="S15" s="6">
        <v>6</v>
      </c>
      <c r="U15">
        <v>0.77</v>
      </c>
    </row>
  </sheetData>
  <mergeCells count="4">
    <mergeCell ref="A7:S7"/>
    <mergeCell ref="A1:S1"/>
    <mergeCell ref="A3:S3"/>
    <mergeCell ref="A4:S4"/>
  </mergeCells>
  <printOptions horizontalCentered="1"/>
  <pageMargins left="0.4330708661417323" right="0.35433070866141736" top="0.5905511811023623" bottom="0.984251968503937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B41" sqref="B41"/>
    </sheetView>
  </sheetViews>
  <sheetFormatPr defaultColWidth="9.140625" defaultRowHeight="12.75"/>
  <cols>
    <col min="1" max="1" width="9.00390625" style="0" customWidth="1"/>
    <col min="2" max="2" width="13.00390625" style="0" customWidth="1"/>
    <col min="3" max="3" width="13.57421875" style="0" customWidth="1"/>
    <col min="4" max="4" width="13.7109375" style="0" customWidth="1"/>
    <col min="5" max="5" width="6.8515625" style="0" bestFit="1" customWidth="1"/>
    <col min="6" max="6" width="8.421875" style="0" bestFit="1" customWidth="1"/>
    <col min="7" max="7" width="6.00390625" style="0" bestFit="1" customWidth="1"/>
    <col min="8" max="8" width="8.421875" style="0" bestFit="1" customWidth="1"/>
  </cols>
  <sheetData>
    <row r="1" spans="1:8" ht="15.75">
      <c r="A1" s="25" t="s">
        <v>74</v>
      </c>
      <c r="B1" s="25"/>
      <c r="C1" s="25"/>
      <c r="D1" s="25"/>
      <c r="E1" s="25"/>
      <c r="F1" s="25"/>
      <c r="G1" s="25"/>
      <c r="H1" s="25"/>
    </row>
    <row r="3" spans="1:8" ht="23.25" customHeight="1">
      <c r="A3" s="26" t="s">
        <v>75</v>
      </c>
      <c r="B3" s="26"/>
      <c r="C3" s="26"/>
      <c r="D3" s="26"/>
      <c r="E3" s="26"/>
      <c r="F3" s="26"/>
      <c r="G3" s="26"/>
      <c r="H3" s="26"/>
    </row>
    <row r="4" spans="1:8" ht="15.75">
      <c r="A4" s="25" t="s">
        <v>76</v>
      </c>
      <c r="B4" s="25"/>
      <c r="C4" s="25"/>
      <c r="D4" s="25"/>
      <c r="E4" s="25"/>
      <c r="F4" s="25"/>
      <c r="G4" s="25"/>
      <c r="H4" s="25"/>
    </row>
    <row r="5" ht="13.5" thickBot="1"/>
    <row r="6" spans="1:8" ht="16.5" thickBot="1">
      <c r="A6" s="27" t="s">
        <v>37</v>
      </c>
      <c r="B6" s="28"/>
      <c r="C6" s="28"/>
      <c r="D6" s="28"/>
      <c r="E6" s="28"/>
      <c r="F6" s="28"/>
      <c r="G6" s="28"/>
      <c r="H6" s="29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6" ht="12.75">
      <c r="A8" s="7" t="s">
        <v>3</v>
      </c>
      <c r="B8" s="7"/>
      <c r="C8" s="7" t="s">
        <v>0</v>
      </c>
      <c r="D8" s="7" t="s">
        <v>1</v>
      </c>
      <c r="E8" s="7" t="s">
        <v>2</v>
      </c>
      <c r="F8" s="8" t="s">
        <v>7</v>
      </c>
    </row>
    <row r="9" spans="1:6" ht="15" customHeight="1">
      <c r="A9" s="4">
        <v>433</v>
      </c>
      <c r="B9" s="4"/>
      <c r="C9" s="5" t="s">
        <v>49</v>
      </c>
      <c r="D9" s="5" t="s">
        <v>50</v>
      </c>
      <c r="E9" s="5" t="s">
        <v>10</v>
      </c>
      <c r="F9" s="6">
        <v>1</v>
      </c>
    </row>
    <row r="10" spans="1:6" ht="15.75">
      <c r="A10" s="4">
        <v>483</v>
      </c>
      <c r="B10" s="4"/>
      <c r="C10" s="5" t="s">
        <v>51</v>
      </c>
      <c r="D10" s="5" t="s">
        <v>52</v>
      </c>
      <c r="E10" s="5" t="s">
        <v>10</v>
      </c>
      <c r="F10" s="6">
        <v>2</v>
      </c>
    </row>
    <row r="11" spans="1:6" ht="15.75">
      <c r="A11" s="4">
        <v>6257</v>
      </c>
      <c r="B11" s="4"/>
      <c r="C11" s="5" t="s">
        <v>53</v>
      </c>
      <c r="D11" s="5" t="s">
        <v>54</v>
      </c>
      <c r="E11" s="5" t="s">
        <v>10</v>
      </c>
      <c r="F11" s="6">
        <v>3</v>
      </c>
    </row>
    <row r="12" spans="1:6" ht="15.75">
      <c r="A12" s="4">
        <v>3338</v>
      </c>
      <c r="B12" s="4"/>
      <c r="C12" s="5" t="s">
        <v>11</v>
      </c>
      <c r="D12" s="5" t="s">
        <v>25</v>
      </c>
      <c r="E12" s="5" t="s">
        <v>10</v>
      </c>
      <c r="F12" s="6">
        <v>4</v>
      </c>
    </row>
    <row r="13" spans="1:5" ht="13.5" thickBot="1">
      <c r="A13" s="2"/>
      <c r="B13" s="2"/>
      <c r="C13" s="1"/>
      <c r="D13" s="1"/>
      <c r="E13" s="1"/>
    </row>
    <row r="14" spans="1:8" ht="16.5" thickBot="1">
      <c r="A14" s="27" t="s">
        <v>36</v>
      </c>
      <c r="B14" s="28"/>
      <c r="C14" s="28"/>
      <c r="D14" s="28"/>
      <c r="E14" s="28"/>
      <c r="F14" s="28"/>
      <c r="G14" s="28"/>
      <c r="H14" s="29"/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6" ht="12.75">
      <c r="A16" s="7" t="s">
        <v>3</v>
      </c>
      <c r="B16" s="7"/>
      <c r="C16" s="7" t="s">
        <v>0</v>
      </c>
      <c r="D16" s="7" t="s">
        <v>1</v>
      </c>
      <c r="E16" s="7" t="s">
        <v>2</v>
      </c>
      <c r="F16" s="8" t="s">
        <v>7</v>
      </c>
    </row>
    <row r="17" spans="1:6" ht="15.75">
      <c r="A17" s="4">
        <v>6027</v>
      </c>
      <c r="B17" s="4"/>
      <c r="C17" s="5" t="s">
        <v>21</v>
      </c>
      <c r="D17" s="5" t="s">
        <v>20</v>
      </c>
      <c r="E17" s="5" t="s">
        <v>10</v>
      </c>
      <c r="F17" s="6">
        <v>1</v>
      </c>
    </row>
    <row r="18" spans="1:6" ht="15.75">
      <c r="A18" s="4">
        <v>5706</v>
      </c>
      <c r="B18" s="4"/>
      <c r="C18" s="5" t="s">
        <v>8</v>
      </c>
      <c r="D18" s="5" t="s">
        <v>9</v>
      </c>
      <c r="E18" s="5" t="s">
        <v>10</v>
      </c>
      <c r="F18" s="6">
        <v>2</v>
      </c>
    </row>
    <row r="19" spans="1:6" ht="15.75">
      <c r="A19" s="4">
        <v>6208</v>
      </c>
      <c r="B19" s="4"/>
      <c r="C19" s="5" t="s">
        <v>14</v>
      </c>
      <c r="D19" s="5" t="s">
        <v>15</v>
      </c>
      <c r="E19" s="5" t="s">
        <v>10</v>
      </c>
      <c r="F19" s="6">
        <v>3</v>
      </c>
    </row>
    <row r="20" spans="1:6" ht="15.75">
      <c r="A20" s="4" t="s">
        <v>24</v>
      </c>
      <c r="B20" s="4"/>
      <c r="C20" s="5" t="s">
        <v>17</v>
      </c>
      <c r="D20" s="5" t="s">
        <v>25</v>
      </c>
      <c r="E20" s="5" t="s">
        <v>10</v>
      </c>
      <c r="F20" s="6">
        <v>4</v>
      </c>
    </row>
    <row r="21" spans="1:6" ht="15.75">
      <c r="A21" s="4">
        <v>5270</v>
      </c>
      <c r="B21" s="4"/>
      <c r="C21" s="5" t="s">
        <v>55</v>
      </c>
      <c r="D21" s="5" t="s">
        <v>23</v>
      </c>
      <c r="E21" s="5" t="s">
        <v>10</v>
      </c>
      <c r="F21" s="6">
        <v>5</v>
      </c>
    </row>
    <row r="22" spans="1:6" ht="15.75">
      <c r="A22" s="4">
        <v>42</v>
      </c>
      <c r="B22" s="4"/>
      <c r="C22" s="5" t="s">
        <v>12</v>
      </c>
      <c r="D22" s="5" t="s">
        <v>13</v>
      </c>
      <c r="E22" s="5" t="s">
        <v>10</v>
      </c>
      <c r="F22" s="6">
        <v>6</v>
      </c>
    </row>
    <row r="23" spans="1:5" ht="12.75">
      <c r="A23" s="1"/>
      <c r="B23" s="1"/>
      <c r="C23" s="1"/>
      <c r="D23" s="1"/>
      <c r="E23" s="1"/>
    </row>
    <row r="24" ht="13.5" thickBot="1"/>
    <row r="25" spans="1:11" ht="16.5" thickBot="1">
      <c r="A25" s="22" t="s">
        <v>30</v>
      </c>
      <c r="B25" s="23"/>
      <c r="C25" s="23"/>
      <c r="D25" s="23"/>
      <c r="E25" s="23"/>
      <c r="F25" s="23"/>
      <c r="G25" s="23"/>
      <c r="H25" s="24"/>
      <c r="I25" s="17"/>
      <c r="K25" t="s">
        <v>31</v>
      </c>
    </row>
    <row r="26" spans="1:9" ht="12.75">
      <c r="A26" s="3"/>
      <c r="B26" s="3"/>
      <c r="C26" s="3"/>
      <c r="D26" s="3"/>
      <c r="E26" s="3"/>
      <c r="F26" s="10"/>
      <c r="G26" s="10"/>
      <c r="H26" s="3"/>
      <c r="I26" s="3"/>
    </row>
    <row r="27" spans="1:8" ht="12.75">
      <c r="A27" s="7" t="s">
        <v>3</v>
      </c>
      <c r="B27" s="7" t="s">
        <v>29</v>
      </c>
      <c r="C27" s="7" t="s">
        <v>18</v>
      </c>
      <c r="D27" s="7" t="s">
        <v>19</v>
      </c>
      <c r="E27" s="7" t="s">
        <v>2</v>
      </c>
      <c r="F27" s="11" t="s">
        <v>32</v>
      </c>
      <c r="G27" s="11" t="s">
        <v>33</v>
      </c>
      <c r="H27" s="8" t="s">
        <v>7</v>
      </c>
    </row>
    <row r="28" spans="1:9" ht="15.75">
      <c r="A28" s="9">
        <v>65288</v>
      </c>
      <c r="B28" s="9" t="s">
        <v>35</v>
      </c>
      <c r="C28" s="16" t="s">
        <v>64</v>
      </c>
      <c r="D28" s="5"/>
      <c r="E28" s="5" t="s">
        <v>10</v>
      </c>
      <c r="F28" s="12">
        <f>(60+11)*60+8</f>
        <v>4268</v>
      </c>
      <c r="G28" s="12">
        <f aca="true" t="shared" si="0" ref="G28:G47">F28*I28</f>
        <v>2987.6</v>
      </c>
      <c r="H28" s="6">
        <v>1</v>
      </c>
      <c r="I28">
        <v>0.7</v>
      </c>
    </row>
    <row r="29" spans="1:9" ht="15.75">
      <c r="A29" s="9">
        <v>181423</v>
      </c>
      <c r="B29" s="9" t="s">
        <v>34</v>
      </c>
      <c r="C29" s="16" t="s">
        <v>56</v>
      </c>
      <c r="D29" s="5"/>
      <c r="E29" s="5" t="s">
        <v>10</v>
      </c>
      <c r="F29" s="12">
        <f>(60+6)*60+1</f>
        <v>3961</v>
      </c>
      <c r="G29" s="12">
        <f t="shared" si="0"/>
        <v>3049.9700000000003</v>
      </c>
      <c r="H29" s="6">
        <v>2</v>
      </c>
      <c r="I29">
        <v>0.77</v>
      </c>
    </row>
    <row r="30" spans="1:9" ht="15.75">
      <c r="A30" s="9">
        <v>164622</v>
      </c>
      <c r="B30" s="9" t="s">
        <v>34</v>
      </c>
      <c r="C30" s="16" t="s">
        <v>57</v>
      </c>
      <c r="D30" s="5"/>
      <c r="E30" s="5" t="s">
        <v>10</v>
      </c>
      <c r="F30" s="12">
        <f>(60+7)*60+57</f>
        <v>4077</v>
      </c>
      <c r="G30" s="12">
        <f t="shared" si="0"/>
        <v>3139.29</v>
      </c>
      <c r="H30" s="6">
        <v>3</v>
      </c>
      <c r="I30">
        <v>0.77</v>
      </c>
    </row>
    <row r="31" spans="1:9" ht="15.75">
      <c r="A31" s="9">
        <v>132003</v>
      </c>
      <c r="B31" s="9" t="s">
        <v>34</v>
      </c>
      <c r="C31" s="16" t="s">
        <v>58</v>
      </c>
      <c r="D31" s="5"/>
      <c r="E31" s="5" t="s">
        <v>10</v>
      </c>
      <c r="F31" s="12">
        <f>(60+9)*60+59</f>
        <v>4199</v>
      </c>
      <c r="G31" s="12">
        <f t="shared" si="0"/>
        <v>3233.23</v>
      </c>
      <c r="H31" s="6">
        <v>4</v>
      </c>
      <c r="I31">
        <v>0.77</v>
      </c>
    </row>
    <row r="32" spans="1:9" ht="15.75">
      <c r="A32" s="9">
        <v>177992</v>
      </c>
      <c r="B32" s="9" t="s">
        <v>38</v>
      </c>
      <c r="C32" s="16" t="s">
        <v>60</v>
      </c>
      <c r="D32" s="5"/>
      <c r="E32" s="5" t="s">
        <v>10</v>
      </c>
      <c r="F32" s="12">
        <f>(60+12)*60+22</f>
        <v>4342</v>
      </c>
      <c r="G32" s="12">
        <f t="shared" si="0"/>
        <v>3256.5</v>
      </c>
      <c r="H32" s="6">
        <v>5</v>
      </c>
      <c r="I32">
        <v>0.75</v>
      </c>
    </row>
    <row r="33" spans="1:9" ht="15.75">
      <c r="A33" s="9" t="s">
        <v>44</v>
      </c>
      <c r="B33" s="9" t="s">
        <v>34</v>
      </c>
      <c r="C33" s="16" t="s">
        <v>59</v>
      </c>
      <c r="D33" s="5"/>
      <c r="E33" s="5" t="s">
        <v>10</v>
      </c>
      <c r="F33" s="12">
        <f>(60+11)*60</f>
        <v>4260</v>
      </c>
      <c r="G33" s="12">
        <f t="shared" si="0"/>
        <v>3280.2000000000003</v>
      </c>
      <c r="H33" s="6">
        <v>6</v>
      </c>
      <c r="I33">
        <v>0.77</v>
      </c>
    </row>
    <row r="34" spans="1:9" ht="15.75">
      <c r="A34" s="9">
        <v>122273</v>
      </c>
      <c r="B34" s="9" t="s">
        <v>34</v>
      </c>
      <c r="C34" s="16" t="s">
        <v>61</v>
      </c>
      <c r="D34" s="5"/>
      <c r="E34" s="5" t="s">
        <v>10</v>
      </c>
      <c r="F34" s="12">
        <f>(60+15)*60+6</f>
        <v>4506</v>
      </c>
      <c r="G34" s="12">
        <f t="shared" si="0"/>
        <v>3469.62</v>
      </c>
      <c r="H34" s="6">
        <v>7</v>
      </c>
      <c r="I34">
        <v>0.77</v>
      </c>
    </row>
    <row r="35" spans="1:9" ht="15.75">
      <c r="A35" s="9">
        <v>131993</v>
      </c>
      <c r="B35" s="9" t="s">
        <v>35</v>
      </c>
      <c r="C35" s="16" t="s">
        <v>66</v>
      </c>
      <c r="D35" s="5"/>
      <c r="E35" s="5" t="s">
        <v>10</v>
      </c>
      <c r="F35" s="12">
        <f>(60+22)*60+37</f>
        <v>4957</v>
      </c>
      <c r="G35" s="12">
        <f t="shared" si="0"/>
        <v>3469.8999999999996</v>
      </c>
      <c r="H35" s="6">
        <v>7</v>
      </c>
      <c r="I35">
        <v>0.7</v>
      </c>
    </row>
    <row r="36" spans="1:9" ht="15.75">
      <c r="A36" s="9">
        <v>426</v>
      </c>
      <c r="B36" s="9">
        <v>470</v>
      </c>
      <c r="C36" s="5" t="s">
        <v>39</v>
      </c>
      <c r="D36" s="5" t="s">
        <v>40</v>
      </c>
      <c r="E36" s="5" t="s">
        <v>10</v>
      </c>
      <c r="F36" s="12">
        <f>(60+10)*60+47</f>
        <v>4247</v>
      </c>
      <c r="G36" s="12">
        <f t="shared" si="0"/>
        <v>3525.0099999999998</v>
      </c>
      <c r="H36" s="6">
        <v>9</v>
      </c>
      <c r="I36">
        <v>0.83</v>
      </c>
    </row>
    <row r="37" spans="1:9" ht="15.75">
      <c r="A37" s="9" t="s">
        <v>44</v>
      </c>
      <c r="B37" s="9" t="s">
        <v>35</v>
      </c>
      <c r="C37" s="16" t="s">
        <v>67</v>
      </c>
      <c r="D37" s="5"/>
      <c r="E37" s="5" t="s">
        <v>10</v>
      </c>
      <c r="F37" s="12">
        <f>(60+23)*60+57</f>
        <v>5037</v>
      </c>
      <c r="G37" s="12">
        <f t="shared" si="0"/>
        <v>3525.8999999999996</v>
      </c>
      <c r="H37" s="6">
        <v>10</v>
      </c>
      <c r="I37">
        <v>0.7</v>
      </c>
    </row>
    <row r="38" spans="1:9" ht="15.75">
      <c r="A38" s="9">
        <v>157199</v>
      </c>
      <c r="B38" s="9" t="s">
        <v>38</v>
      </c>
      <c r="C38" s="16" t="s">
        <v>62</v>
      </c>
      <c r="D38" s="5"/>
      <c r="E38" s="5" t="s">
        <v>10</v>
      </c>
      <c r="F38" s="12">
        <f>(60+18)*60+29</f>
        <v>4709</v>
      </c>
      <c r="G38" s="12">
        <f t="shared" si="0"/>
        <v>3531.75</v>
      </c>
      <c r="H38" s="6">
        <v>11</v>
      </c>
      <c r="I38">
        <v>0.75</v>
      </c>
    </row>
    <row r="39" spans="1:9" ht="15.75">
      <c r="A39" s="9">
        <v>3811</v>
      </c>
      <c r="B39" s="9">
        <v>470</v>
      </c>
      <c r="C39" s="5" t="s">
        <v>41</v>
      </c>
      <c r="D39" s="5" t="s">
        <v>42</v>
      </c>
      <c r="E39" s="5" t="s">
        <v>10</v>
      </c>
      <c r="F39" s="12">
        <f>(60+11)*60+26</f>
        <v>4286</v>
      </c>
      <c r="G39" s="12">
        <f t="shared" si="0"/>
        <v>3557.3799999999997</v>
      </c>
      <c r="H39" s="6">
        <v>12</v>
      </c>
      <c r="I39">
        <v>0.83</v>
      </c>
    </row>
    <row r="40" spans="1:9" ht="15.75">
      <c r="A40" s="9">
        <v>175308</v>
      </c>
      <c r="B40" s="9" t="s">
        <v>35</v>
      </c>
      <c r="C40" s="16" t="s">
        <v>68</v>
      </c>
      <c r="D40" s="5"/>
      <c r="E40" s="5" t="s">
        <v>10</v>
      </c>
      <c r="F40" s="12">
        <f>(60+23)*60+57+60</f>
        <v>5097</v>
      </c>
      <c r="G40" s="12">
        <f t="shared" si="0"/>
        <v>3567.8999999999996</v>
      </c>
      <c r="H40" s="6">
        <v>13</v>
      </c>
      <c r="I40">
        <v>0.7</v>
      </c>
    </row>
    <row r="41" spans="1:9" ht="15.75">
      <c r="A41" s="4">
        <v>2171</v>
      </c>
      <c r="B41" s="4">
        <v>470</v>
      </c>
      <c r="C41" s="5" t="s">
        <v>40</v>
      </c>
      <c r="D41" s="5" t="s">
        <v>43</v>
      </c>
      <c r="E41" s="5" t="s">
        <v>10</v>
      </c>
      <c r="F41" s="12">
        <f>(60+12)*60+50</f>
        <v>4370</v>
      </c>
      <c r="G41" s="12">
        <f t="shared" si="0"/>
        <v>3627.1</v>
      </c>
      <c r="H41" s="6">
        <v>14</v>
      </c>
      <c r="I41">
        <v>0.83</v>
      </c>
    </row>
    <row r="42" spans="1:9" ht="15.75">
      <c r="A42" s="9">
        <v>119505</v>
      </c>
      <c r="B42" s="9" t="s">
        <v>34</v>
      </c>
      <c r="C42" s="16" t="s">
        <v>63</v>
      </c>
      <c r="D42" s="5"/>
      <c r="E42" s="5" t="s">
        <v>10</v>
      </c>
      <c r="F42" s="12">
        <f>(60+19)*60+54</f>
        <v>4794</v>
      </c>
      <c r="G42" s="12">
        <f t="shared" si="0"/>
        <v>3691.38</v>
      </c>
      <c r="H42" s="6">
        <v>15</v>
      </c>
      <c r="I42">
        <v>0.77</v>
      </c>
    </row>
    <row r="43" spans="1:9" ht="15.75">
      <c r="A43" s="4" t="s">
        <v>44</v>
      </c>
      <c r="B43" s="9">
        <v>420</v>
      </c>
      <c r="C43" s="5" t="s">
        <v>45</v>
      </c>
      <c r="D43" s="5" t="s">
        <v>45</v>
      </c>
      <c r="E43" s="5" t="s">
        <v>10</v>
      </c>
      <c r="F43" s="12">
        <f>(60+22)*60+5</f>
        <v>4925</v>
      </c>
      <c r="G43" s="12">
        <f t="shared" si="0"/>
        <v>3792.25</v>
      </c>
      <c r="H43" s="6">
        <v>16</v>
      </c>
      <c r="I43">
        <v>0.77</v>
      </c>
    </row>
    <row r="44" spans="1:9" ht="15.75">
      <c r="A44" s="9">
        <v>1329</v>
      </c>
      <c r="B44" s="9" t="s">
        <v>71</v>
      </c>
      <c r="C44" s="16" t="s">
        <v>72</v>
      </c>
      <c r="D44" s="5" t="s">
        <v>73</v>
      </c>
      <c r="E44" s="5" t="s">
        <v>10</v>
      </c>
      <c r="F44" s="12">
        <f>(60+25)*60+54</f>
        <v>5154</v>
      </c>
      <c r="G44" s="12">
        <f t="shared" si="0"/>
        <v>3813.96</v>
      </c>
      <c r="H44" s="6">
        <v>17</v>
      </c>
      <c r="I44">
        <v>0.74</v>
      </c>
    </row>
    <row r="45" spans="1:9" ht="15.75">
      <c r="A45" s="9" t="s">
        <v>44</v>
      </c>
      <c r="B45" s="9" t="s">
        <v>38</v>
      </c>
      <c r="C45" s="16" t="s">
        <v>70</v>
      </c>
      <c r="D45" s="5"/>
      <c r="E45" s="5" t="s">
        <v>10</v>
      </c>
      <c r="F45" s="12">
        <f>(60+25)*60+22</f>
        <v>5122</v>
      </c>
      <c r="G45" s="12">
        <f t="shared" si="0"/>
        <v>3841.5</v>
      </c>
      <c r="H45" s="6">
        <v>18</v>
      </c>
      <c r="I45">
        <v>0.75</v>
      </c>
    </row>
    <row r="46" spans="1:9" ht="15.75">
      <c r="A46" s="9">
        <v>171316</v>
      </c>
      <c r="B46" s="9" t="s">
        <v>35</v>
      </c>
      <c r="C46" s="16" t="s">
        <v>65</v>
      </c>
      <c r="D46" s="5"/>
      <c r="E46" s="5" t="s">
        <v>10</v>
      </c>
      <c r="F46" s="12"/>
      <c r="G46" s="12">
        <f t="shared" si="0"/>
        <v>0</v>
      </c>
      <c r="H46" s="6" t="s">
        <v>16</v>
      </c>
      <c r="I46">
        <v>0.7</v>
      </c>
    </row>
    <row r="47" spans="1:9" ht="15.75">
      <c r="A47" s="9">
        <v>176518</v>
      </c>
      <c r="B47" s="9" t="s">
        <v>35</v>
      </c>
      <c r="C47" s="16" t="s">
        <v>69</v>
      </c>
      <c r="D47" s="5"/>
      <c r="E47" s="5" t="s">
        <v>10</v>
      </c>
      <c r="F47" s="12"/>
      <c r="G47" s="12">
        <f t="shared" si="0"/>
        <v>0</v>
      </c>
      <c r="H47" s="6" t="s">
        <v>16</v>
      </c>
      <c r="I47">
        <v>0.7</v>
      </c>
    </row>
  </sheetData>
  <mergeCells count="6">
    <mergeCell ref="A25:H25"/>
    <mergeCell ref="A6:H6"/>
    <mergeCell ref="A14:H14"/>
    <mergeCell ref="A1:H1"/>
    <mergeCell ref="A3:H3"/>
    <mergeCell ref="A4:H4"/>
  </mergeCells>
  <printOptions horizontalCentered="1"/>
  <pageMargins left="0.7874015748031497" right="0.7874015748031497" top="0.3937007874015748" bottom="0.7874015748031497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20.140625" style="0" customWidth="1"/>
    <col min="2" max="5" width="10.7109375" style="0" customWidth="1"/>
    <col min="6" max="7" width="10.7109375" style="18" customWidth="1"/>
    <col min="8" max="8" width="10.7109375" style="0" customWidth="1"/>
    <col min="9" max="10" width="10.7109375" style="18" customWidth="1"/>
    <col min="11" max="11" width="12.28125" style="18" bestFit="1" customWidth="1"/>
  </cols>
  <sheetData>
    <row r="1" spans="1:11" ht="15.75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6:11" ht="12.75">
      <c r="F2"/>
      <c r="G2"/>
      <c r="I2"/>
      <c r="J2"/>
      <c r="K2"/>
    </row>
    <row r="3" spans="1:11" ht="23.25" customHeight="1">
      <c r="A3" s="26" t="s">
        <v>79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>
      <c r="A4" s="25" t="s">
        <v>78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6:11" ht="12.75">
      <c r="F5"/>
      <c r="G5"/>
      <c r="I5"/>
      <c r="J5"/>
      <c r="K5"/>
    </row>
    <row r="6" spans="1:11" ht="12.75">
      <c r="A6" s="3"/>
      <c r="B6" s="3"/>
      <c r="C6" s="3"/>
      <c r="D6" s="3"/>
      <c r="E6" s="3"/>
      <c r="F6" s="10"/>
      <c r="G6" s="10"/>
      <c r="H6" s="3"/>
      <c r="I6" s="10"/>
      <c r="J6" s="10"/>
      <c r="K6" s="10"/>
    </row>
    <row r="7" spans="1:11" ht="12.75">
      <c r="A7" s="7" t="s">
        <v>80</v>
      </c>
      <c r="B7" s="7" t="s">
        <v>10</v>
      </c>
      <c r="C7" s="7" t="s">
        <v>84</v>
      </c>
      <c r="D7" s="7" t="s">
        <v>85</v>
      </c>
      <c r="E7" s="7" t="s">
        <v>86</v>
      </c>
      <c r="F7" s="11" t="s">
        <v>87</v>
      </c>
      <c r="G7" s="11" t="s">
        <v>88</v>
      </c>
      <c r="H7" s="8" t="s">
        <v>89</v>
      </c>
      <c r="I7" s="14" t="s">
        <v>90</v>
      </c>
      <c r="J7" s="14" t="s">
        <v>91</v>
      </c>
      <c r="K7" s="14" t="s">
        <v>22</v>
      </c>
    </row>
    <row r="8" spans="1:11" ht="12.75">
      <c r="A8" s="9">
        <v>420</v>
      </c>
      <c r="B8" s="9" t="s">
        <v>92</v>
      </c>
      <c r="C8" s="9"/>
      <c r="D8" s="9"/>
      <c r="E8" s="9"/>
      <c r="F8" s="9"/>
      <c r="G8" s="9"/>
      <c r="H8" s="9"/>
      <c r="I8" s="9"/>
      <c r="J8" s="9"/>
      <c r="K8" s="9"/>
    </row>
    <row r="9" spans="1:11" ht="12.75">
      <c r="A9" s="9">
        <v>470</v>
      </c>
      <c r="B9" s="9" t="s">
        <v>92</v>
      </c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4" t="s">
        <v>71</v>
      </c>
      <c r="B10" s="4">
        <v>7</v>
      </c>
      <c r="C10" s="4"/>
      <c r="D10" s="4" t="s">
        <v>93</v>
      </c>
      <c r="E10" s="4"/>
      <c r="F10" s="4"/>
      <c r="G10" s="4"/>
      <c r="H10" s="4"/>
      <c r="I10" s="4"/>
      <c r="J10" s="4"/>
      <c r="K10" s="4"/>
    </row>
    <row r="11" spans="1:11" ht="12.75">
      <c r="A11" s="9" t="s">
        <v>81</v>
      </c>
      <c r="B11" s="9" t="s">
        <v>93</v>
      </c>
      <c r="C11" s="9"/>
      <c r="D11" s="9">
        <v>2</v>
      </c>
      <c r="E11" s="9"/>
      <c r="F11" s="9"/>
      <c r="G11" s="9"/>
      <c r="H11" s="9"/>
      <c r="I11" s="9">
        <v>7</v>
      </c>
      <c r="J11" s="9">
        <v>1</v>
      </c>
      <c r="K11" s="9"/>
    </row>
    <row r="12" spans="1:11" ht="12.75">
      <c r="A12" s="9" t="s">
        <v>38</v>
      </c>
      <c r="B12" s="9">
        <v>3</v>
      </c>
      <c r="C12" s="9"/>
      <c r="D12" s="9">
        <v>5</v>
      </c>
      <c r="E12" s="9"/>
      <c r="F12" s="9">
        <v>1</v>
      </c>
      <c r="G12" s="9"/>
      <c r="H12" s="9">
        <v>7</v>
      </c>
      <c r="I12" s="9">
        <v>2</v>
      </c>
      <c r="J12" s="9"/>
      <c r="K12" s="9"/>
    </row>
    <row r="13" spans="1:11" ht="12.75">
      <c r="A13" s="9" t="s">
        <v>35</v>
      </c>
      <c r="B13" s="9" t="s">
        <v>92</v>
      </c>
      <c r="C13" s="9"/>
      <c r="D13" s="9">
        <v>2</v>
      </c>
      <c r="E13" s="9">
        <v>1</v>
      </c>
      <c r="F13" s="9"/>
      <c r="G13" s="9"/>
      <c r="H13" s="9"/>
      <c r="I13" s="9"/>
      <c r="J13" s="9"/>
      <c r="K13" s="9"/>
    </row>
    <row r="14" spans="1:11" ht="12.75">
      <c r="A14" s="9" t="s">
        <v>82</v>
      </c>
      <c r="B14" s="9">
        <v>2</v>
      </c>
      <c r="C14" s="9" t="s">
        <v>94</v>
      </c>
      <c r="D14" s="9">
        <v>5</v>
      </c>
      <c r="E14" s="9"/>
      <c r="F14" s="9">
        <v>7</v>
      </c>
      <c r="G14" s="9" t="s">
        <v>96</v>
      </c>
      <c r="H14" s="9"/>
      <c r="I14" s="9"/>
      <c r="J14" s="9"/>
      <c r="K14" s="9"/>
    </row>
    <row r="15" spans="1:11" ht="12.75">
      <c r="A15" s="9" t="s">
        <v>83</v>
      </c>
      <c r="B15" s="9"/>
      <c r="C15" s="9">
        <v>5</v>
      </c>
      <c r="D15" s="9"/>
      <c r="E15" s="9"/>
      <c r="F15" s="9" t="s">
        <v>95</v>
      </c>
      <c r="G15" s="9"/>
      <c r="H15" s="9"/>
      <c r="I15" s="9"/>
      <c r="J15" s="9"/>
      <c r="K15" s="9"/>
    </row>
    <row r="16" spans="1:11" ht="12.75">
      <c r="A16" s="8" t="s">
        <v>97</v>
      </c>
      <c r="B16" s="8">
        <v>65</v>
      </c>
      <c r="C16" s="8">
        <v>9</v>
      </c>
      <c r="D16" s="8">
        <v>22</v>
      </c>
      <c r="E16" s="8">
        <v>1</v>
      </c>
      <c r="F16" s="8">
        <v>11</v>
      </c>
      <c r="G16" s="8">
        <v>10</v>
      </c>
      <c r="H16" s="8">
        <v>7</v>
      </c>
      <c r="I16" s="8">
        <v>9</v>
      </c>
      <c r="J16" s="8">
        <v>1</v>
      </c>
      <c r="K16" s="8">
        <v>0</v>
      </c>
    </row>
    <row r="17" spans="1:11" s="19" customFormat="1" ht="12.75">
      <c r="A17" s="8" t="s">
        <v>98</v>
      </c>
      <c r="B17" s="8">
        <v>63</v>
      </c>
      <c r="C17" s="8">
        <v>9</v>
      </c>
      <c r="D17" s="8">
        <v>22</v>
      </c>
      <c r="E17" s="8">
        <v>8</v>
      </c>
      <c r="F17" s="8">
        <v>0</v>
      </c>
      <c r="G17" s="8">
        <v>1</v>
      </c>
      <c r="H17" s="8"/>
      <c r="I17" s="8">
        <v>0</v>
      </c>
      <c r="J17" s="8">
        <v>2</v>
      </c>
      <c r="K17" s="8">
        <v>3</v>
      </c>
    </row>
    <row r="18" spans="1:11" s="19" customFormat="1" ht="5.25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19" customFormat="1" ht="15.75" thickBot="1" thickTop="1">
      <c r="A19" s="21" t="s">
        <v>99</v>
      </c>
      <c r="B19" s="21">
        <f>SUM(B16:B17)</f>
        <v>128</v>
      </c>
      <c r="C19" s="21">
        <f aca="true" t="shared" si="0" ref="C19:K19">SUM(C16:C17)</f>
        <v>18</v>
      </c>
      <c r="D19" s="21">
        <f t="shared" si="0"/>
        <v>44</v>
      </c>
      <c r="E19" s="21">
        <f t="shared" si="0"/>
        <v>9</v>
      </c>
      <c r="F19" s="21">
        <f t="shared" si="0"/>
        <v>11</v>
      </c>
      <c r="G19" s="21">
        <f t="shared" si="0"/>
        <v>11</v>
      </c>
      <c r="H19" s="21">
        <f t="shared" si="0"/>
        <v>7</v>
      </c>
      <c r="I19" s="21">
        <f t="shared" si="0"/>
        <v>9</v>
      </c>
      <c r="J19" s="21">
        <f t="shared" si="0"/>
        <v>3</v>
      </c>
      <c r="K19" s="21">
        <f t="shared" si="0"/>
        <v>3</v>
      </c>
    </row>
    <row r="20" ht="6.75" customHeight="1" thickBot="1" thickTop="1"/>
    <row r="21" spans="1:11" s="19" customFormat="1" ht="15.75" thickBot="1" thickTop="1">
      <c r="A21" s="21" t="s">
        <v>100</v>
      </c>
      <c r="B21" s="21">
        <v>1</v>
      </c>
      <c r="C21" s="21">
        <v>3</v>
      </c>
      <c r="D21" s="21">
        <v>2</v>
      </c>
      <c r="E21" s="21">
        <v>7</v>
      </c>
      <c r="F21" s="21">
        <v>4</v>
      </c>
      <c r="G21" s="21">
        <v>5</v>
      </c>
      <c r="H21" s="21">
        <v>8</v>
      </c>
      <c r="I21" s="21">
        <v>6</v>
      </c>
      <c r="J21" s="21">
        <v>9</v>
      </c>
      <c r="K21" s="21">
        <v>10</v>
      </c>
    </row>
    <row r="22" ht="4.5" customHeight="1" thickTop="1"/>
  </sheetData>
  <mergeCells count="3">
    <mergeCell ref="A1:K1"/>
    <mergeCell ref="A3:K3"/>
    <mergeCell ref="A4:K4"/>
  </mergeCells>
  <printOptions horizontalCentered="1"/>
  <pageMargins left="0.4330708661417323" right="0.35433070866141736" top="0.5905511811023623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CdM</cp:lastModifiedBy>
  <cp:lastPrinted>2005-08-07T13:16:42Z</cp:lastPrinted>
  <dcterms:created xsi:type="dcterms:W3CDTF">2002-07-13T16:48:38Z</dcterms:created>
  <dcterms:modified xsi:type="dcterms:W3CDTF">2005-08-07T14:26:46Z</dcterms:modified>
  <cp:category/>
  <cp:version/>
  <cp:contentType/>
  <cp:contentStatus/>
</cp:coreProperties>
</file>